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\\nas2dual\Data\2020\코로나19 관련\01. 코로나19 사례조사 자료(자체조사)\[유형2] '코로나-19' 피해 사례 조사(고용관련)\"/>
    </mc:Choice>
  </mc:AlternateContent>
  <xr:revisionPtr revIDLastSave="0" documentId="13_ncr:1_{0493F396-6068-43BD-A00D-E11397A10060}" xr6:coauthVersionLast="45" xr6:coauthVersionMax="45" xr10:uidLastSave="{00000000-0000-0000-0000-000000000000}"/>
  <bookViews>
    <workbookView xWindow="28680" yWindow="330" windowWidth="25440" windowHeight="15990" xr2:uid="{00000000-000D-0000-FFFF-FFFF00000000}"/>
  </bookViews>
  <sheets>
    <sheet name="유형2_설문조사 응답(4.24~5.24)" sheetId="2" r:id="rId1"/>
  </sheets>
  <definedNames>
    <definedName name="_xlnm._FilterDatabase" localSheetId="0" hidden="1">'유형2_설문조사 응답(4.24~5.24)'!$B$2:$N$2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2" l="1"/>
  <c r="L44" i="2" l="1"/>
  <c r="K44" i="2"/>
  <c r="J44" i="2"/>
  <c r="I44" i="2"/>
  <c r="H44" i="2"/>
  <c r="G44" i="2"/>
  <c r="F44" i="2"/>
  <c r="E44" i="2"/>
  <c r="D44" i="2"/>
  <c r="C44" i="2"/>
  <c r="M12" i="2"/>
  <c r="M32" i="2"/>
  <c r="M38" i="2" l="1"/>
  <c r="M37" i="2"/>
  <c r="M36" i="2"/>
  <c r="M34" i="2"/>
  <c r="M33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M8" i="2"/>
  <c r="M7" i="2"/>
  <c r="M6" i="2"/>
  <c r="M5" i="2"/>
  <c r="M4" i="2"/>
  <c r="M3" i="2"/>
  <c r="M4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JUNHO KIM</author>
  </authors>
  <commentList>
    <comment ref="M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× 8</t>
        </r>
        <r>
          <rPr>
            <b/>
            <sz val="9"/>
            <color indexed="81"/>
            <rFont val="돋움"/>
            <family val="3"/>
            <charset val="129"/>
          </rPr>
          <t>회</t>
        </r>
        <r>
          <rPr>
            <b/>
            <sz val="9"/>
            <color indexed="81"/>
            <rFont val="Tahoma"/>
            <family val="2"/>
          </rPr>
          <t xml:space="preserve"> + 3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× 1</t>
        </r>
        <r>
          <rPr>
            <b/>
            <sz val="9"/>
            <color indexed="81"/>
            <rFont val="돋움"/>
            <family val="3"/>
            <charset val="129"/>
          </rPr>
          <t>회</t>
        </r>
        <r>
          <rPr>
            <b/>
            <sz val="9"/>
            <color indexed="81"/>
            <rFont val="Tahoma"/>
            <family val="2"/>
          </rPr>
          <t xml:space="preserve"> = </t>
        </r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43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  <comment ref="M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=5+7+6+7+6+14+6+8+6 =  65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  <comment ref="M27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공연</t>
        </r>
        <r>
          <rPr>
            <b/>
            <sz val="9"/>
            <color indexed="81"/>
            <rFont val="Tahoma"/>
            <family val="2"/>
          </rPr>
          <t xml:space="preserve"> 10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,  </t>
        </r>
        <r>
          <rPr>
            <b/>
            <sz val="9"/>
            <color indexed="81"/>
            <rFont val="돋움"/>
            <family val="3"/>
            <charset val="129"/>
          </rPr>
          <t>예술교육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  <comment ref="M3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, 25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  <comment ref="M3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>~2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/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>~4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12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연인원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일별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누적</t>
        </r>
        <r>
          <rPr>
            <b/>
            <sz val="9"/>
            <color indexed="81"/>
            <rFont val="Tahoma"/>
            <family val="2"/>
          </rPr>
          <t>) 1,632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</commentList>
</comments>
</file>

<file path=xl/sharedStrings.xml><?xml version="1.0" encoding="utf-8"?>
<sst xmlns="http://schemas.openxmlformats.org/spreadsheetml/2006/main" count="199" uniqueCount="74">
  <si>
    <t>휴업 및 폐업여부</t>
  </si>
  <si>
    <t>협회원 소속 여부</t>
  </si>
  <si>
    <t>영업</t>
  </si>
  <si>
    <t>극단둥당애</t>
  </si>
  <si>
    <t>휴업</t>
  </si>
  <si>
    <t>(사)국제아동청소년연극엽회 - 단체회원</t>
  </si>
  <si>
    <t>극단소리</t>
  </si>
  <si>
    <t xml:space="preserve">극단즐거운사람들 </t>
  </si>
  <si>
    <t>극단 마루한</t>
  </si>
  <si>
    <t>유니마 코리아 - 회원</t>
  </si>
  <si>
    <t>예가</t>
  </si>
  <si>
    <t>(사)국제아동청소년연극엽회 - 개인회원</t>
  </si>
  <si>
    <t>(주)문화콩</t>
  </si>
  <si>
    <t>극단킴스컹퍼니</t>
  </si>
  <si>
    <t>톰방</t>
  </si>
  <si>
    <t xml:space="preserve">오렌지아트컴퍼니 </t>
  </si>
  <si>
    <t>신명을일구는사람들</t>
  </si>
  <si>
    <t>극단 즐겨찾기</t>
  </si>
  <si>
    <t>극단 단잠</t>
  </si>
  <si>
    <t>극단 문&lt;門&gt;</t>
  </si>
  <si>
    <t>극단 찰리</t>
  </si>
  <si>
    <t>이야기꾼의 책공연</t>
  </si>
  <si>
    <t>극단아리</t>
  </si>
  <si>
    <t>극단 해오름</t>
  </si>
  <si>
    <t>극단 조이키즈</t>
  </si>
  <si>
    <t xml:space="preserve">극단드라마라운지 </t>
  </si>
  <si>
    <t>극단아산</t>
  </si>
  <si>
    <t>창작놀터극단야</t>
  </si>
  <si>
    <t>(사)한국인형극협회 - 회원</t>
  </si>
  <si>
    <t>극단 푸른 해</t>
  </si>
  <si>
    <t>인형극단친구들</t>
  </si>
  <si>
    <t xml:space="preserve">개구쟁이 인형극단 </t>
  </si>
  <si>
    <t>스튜디오 나나다시</t>
  </si>
  <si>
    <t>안동인형극회</t>
  </si>
  <si>
    <t>두근두근시어터</t>
  </si>
  <si>
    <t>극단인형무대</t>
  </si>
  <si>
    <t>극단예술공장</t>
  </si>
  <si>
    <t xml:space="preserve">극단 달빛 </t>
  </si>
  <si>
    <t>극단  아리아</t>
  </si>
  <si>
    <t>극단 조이아이</t>
  </si>
  <si>
    <t>부엉이곳간</t>
  </si>
  <si>
    <t>극단로.기.나래</t>
  </si>
  <si>
    <t>극단마루한</t>
  </si>
  <si>
    <t>민들레인형극단</t>
    <phoneticPr fontId="2" type="noConversion"/>
  </si>
  <si>
    <t>무급휴직</t>
    <phoneticPr fontId="2" type="noConversion"/>
  </si>
  <si>
    <t>유급휴직</t>
    <phoneticPr fontId="2" type="noConversion"/>
  </si>
  <si>
    <t>퇴직</t>
    <phoneticPr fontId="2" type="noConversion"/>
  </si>
  <si>
    <t xml:space="preserve">(사)연극놀이터 해마루 </t>
    <phoneticPr fontId="2" type="noConversion"/>
  </si>
  <si>
    <t>객원 인력 계약 취소
(배우, 무대스태프 등)</t>
    <phoneticPr fontId="2" type="noConversion"/>
  </si>
  <si>
    <t>객원 인력 계약 변경
(배우, 무대스태프 등)</t>
    <phoneticPr fontId="2" type="noConversion"/>
  </si>
  <si>
    <t>인력(단원, 직원, 사업별 계약인력) 구조조정 여부 (무급휴직, 유급휴직, 퇴직, 계약취소, 계약변경)</t>
    <phoneticPr fontId="2" type="noConversion"/>
  </si>
  <si>
    <t>(사)국제아동청소년연극엽회 - 단체회원</t>
    <phoneticPr fontId="2" type="noConversion"/>
  </si>
  <si>
    <t>(사)한국인형극협회 - 회원</t>
    <phoneticPr fontId="2" type="noConversion"/>
  </si>
  <si>
    <t>유니마 코리아 - 회원</t>
    <phoneticPr fontId="2" type="noConversion"/>
  </si>
  <si>
    <t>기타</t>
    <phoneticPr fontId="2" type="noConversion"/>
  </si>
  <si>
    <t>상근자 없이 활동하는 단체로 모든 연구 및 교육활동 중단</t>
    <phoneticPr fontId="2" type="noConversion"/>
  </si>
  <si>
    <t>행사 일부 연기와 사전계획 수립 불가로 객원인력 계약 자체를 추진 못하고 있음</t>
    <phoneticPr fontId="2" type="noConversion"/>
  </si>
  <si>
    <t>O</t>
    <phoneticPr fontId="2" type="noConversion"/>
  </si>
  <si>
    <t>소속단원ㅡ외부 계약취소로 인한 무급상태</t>
    <phoneticPr fontId="2" type="noConversion"/>
  </si>
  <si>
    <t>고용유지</t>
    <phoneticPr fontId="2" type="noConversion"/>
  </si>
  <si>
    <t>합계</t>
    <phoneticPr fontId="2" type="noConversion"/>
  </si>
  <si>
    <t xml:space="preserve">매출 0원이지만 배역 교체, 개작, 신작 작업으로 버티다 
5월부터 노동시간단축 방식의 부분휴업에 들어갑니다. </t>
    <phoneticPr fontId="2" type="noConversion"/>
  </si>
  <si>
    <t>각 사업별 투입인력의 총계</t>
    <phoneticPr fontId="2" type="noConversion"/>
  </si>
  <si>
    <t>당초 계획사업 (공연, 예술교육 등) 건 수 
(1계약 1건, 미증빙 계약 포함)</t>
    <phoneticPr fontId="2" type="noConversion"/>
  </si>
  <si>
    <t>취소된 사업 건수  
(1계약 1건, 미증빙 계약 포함)</t>
    <phoneticPr fontId="2" type="noConversion"/>
  </si>
  <si>
    <t>(미응답)</t>
    <phoneticPr fontId="2" type="noConversion"/>
  </si>
  <si>
    <t>구분</t>
    <phoneticPr fontId="2" type="noConversion"/>
  </si>
  <si>
    <t>단체 명</t>
    <phoneticPr fontId="2" type="noConversion"/>
  </si>
  <si>
    <t>예술창작공장 콤마앤드</t>
    <phoneticPr fontId="2" type="noConversion"/>
  </si>
  <si>
    <t>O</t>
  </si>
  <si>
    <t>사단법인 하늘에</t>
    <phoneticPr fontId="2" type="noConversion"/>
  </si>
  <si>
    <t>극단 영</t>
    <phoneticPr fontId="2" type="noConversion"/>
  </si>
  <si>
    <t>마네트 상사화</t>
    <phoneticPr fontId="2" type="noConversion"/>
  </si>
  <si>
    <t>영업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</si>
</sst>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</font>
    <font>
      <sz val="10"/>
      <name val="돋움"/>
      <family val="3"/>
      <charset val="129"/>
    </font>
    <font>
      <b/>
      <sz val="9"/>
      <name val="맑은 고딕"/>
      <family val="3"/>
      <charset val="129"/>
    </font>
    <font>
      <sz val="10"/>
      <color theme="6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4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9"/>
      <color rgb="FFFF6699"/>
      <name val="맑은 고딕"/>
      <family val="3"/>
      <charset val="129"/>
    </font>
    <font>
      <sz val="9"/>
      <color rgb="FF00B05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3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3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theme="2" tint="-0.24994659260841701"/>
      </right>
      <top/>
      <bottom style="thin">
        <color theme="2" tint="-0.249977111117893"/>
      </bottom>
      <diagonal/>
    </border>
    <border>
      <left style="thin">
        <color theme="2" tint="-0.24994659260841701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4659260841701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2" tint="-0.24997711111789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theme="3" tint="0.499984740745262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 applyFont="1" applyAlignment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1" fontId="13" fillId="2" borderId="1" xfId="1" applyFont="1" applyFill="1" applyBorder="1" applyAlignment="1">
      <alignment horizontal="right" vertical="center"/>
    </xf>
    <xf numFmtId="41" fontId="11" fillId="0" borderId="2" xfId="1" applyFont="1" applyBorder="1" applyAlignment="1">
      <alignment horizontal="right" vertical="center"/>
    </xf>
    <xf numFmtId="41" fontId="11" fillId="0" borderId="1" xfId="1" applyFont="1" applyBorder="1" applyAlignment="1">
      <alignment horizontal="right" vertical="center"/>
    </xf>
    <xf numFmtId="41" fontId="11" fillId="2" borderId="1" xfId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41" fontId="10" fillId="3" borderId="7" xfId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2">
    <dxf>
      <font>
        <color theme="4"/>
      </font>
    </dxf>
    <dxf>
      <font>
        <color theme="4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61"/>
  <sheetViews>
    <sheetView tabSelected="1" zoomScale="80" zoomScaleNormal="80" zoomScaleSheetLayoutView="100" workbookViewId="0">
      <pane ySplit="2" topLeftCell="A30" activePane="bottomLeft" state="frozen"/>
      <selection pane="bottomLeft" activeCell="C44" sqref="C44"/>
    </sheetView>
  </sheetViews>
  <sheetFormatPr defaultColWidth="14.42578125" defaultRowHeight="15.75" customHeight="1" outlineLevelCol="1" x14ac:dyDescent="0.2"/>
  <cols>
    <col min="1" max="1" width="5.5703125" customWidth="1"/>
    <col min="2" max="3" width="21.5703125" customWidth="1"/>
    <col min="4" max="4" width="13.140625" bestFit="1" customWidth="1"/>
    <col min="5" max="6" width="23.7109375" bestFit="1" customWidth="1"/>
    <col min="7" max="8" width="13.140625" bestFit="1" customWidth="1"/>
    <col min="9" max="9" width="9.7109375" bestFit="1" customWidth="1" collapsed="1"/>
    <col min="10" max="10" width="75.28515625" hidden="1" customWidth="1" outlineLevel="1"/>
    <col min="11" max="11" width="36.7109375" customWidth="1"/>
    <col min="12" max="12" width="28.7109375" customWidth="1"/>
    <col min="13" max="13" width="25.7109375" customWidth="1"/>
    <col min="14" max="14" width="74.5703125" customWidth="1"/>
    <col min="15" max="20" width="21.5703125" customWidth="1"/>
  </cols>
  <sheetData>
    <row r="1" spans="1:14" ht="25.5" customHeight="1" x14ac:dyDescent="0.2">
      <c r="A1" s="41" t="s">
        <v>66</v>
      </c>
      <c r="B1" s="38" t="s">
        <v>67</v>
      </c>
      <c r="C1" s="38" t="s">
        <v>0</v>
      </c>
      <c r="D1" s="40" t="s">
        <v>50</v>
      </c>
      <c r="E1" s="40"/>
      <c r="F1" s="40"/>
      <c r="G1" s="40"/>
      <c r="H1" s="40"/>
      <c r="I1" s="40"/>
      <c r="J1" s="40"/>
      <c r="K1" s="45" t="s">
        <v>63</v>
      </c>
      <c r="L1" s="45" t="s">
        <v>64</v>
      </c>
      <c r="M1" s="45" t="s">
        <v>62</v>
      </c>
      <c r="N1" s="36" t="s">
        <v>1</v>
      </c>
    </row>
    <row r="2" spans="1:14" ht="25.5" customHeight="1" thickBot="1" x14ac:dyDescent="0.25">
      <c r="A2" s="42"/>
      <c r="B2" s="39"/>
      <c r="C2" s="39"/>
      <c r="D2" s="3" t="s">
        <v>59</v>
      </c>
      <c r="E2" s="3" t="s">
        <v>49</v>
      </c>
      <c r="F2" s="3" t="s">
        <v>48</v>
      </c>
      <c r="G2" s="4" t="s">
        <v>44</v>
      </c>
      <c r="H2" s="4" t="s">
        <v>45</v>
      </c>
      <c r="I2" s="4" t="s">
        <v>46</v>
      </c>
      <c r="J2" s="3" t="s">
        <v>54</v>
      </c>
      <c r="K2" s="46"/>
      <c r="L2" s="46"/>
      <c r="M2" s="39"/>
      <c r="N2" s="37"/>
    </row>
    <row r="3" spans="1:14" ht="24" customHeight="1" thickTop="1" x14ac:dyDescent="0.2">
      <c r="A3" s="22">
        <v>1</v>
      </c>
      <c r="B3" s="23" t="s">
        <v>47</v>
      </c>
      <c r="C3" s="5" t="s">
        <v>4</v>
      </c>
      <c r="D3" s="6"/>
      <c r="E3" s="7"/>
      <c r="F3" s="7"/>
      <c r="G3" s="7"/>
      <c r="H3" s="7"/>
      <c r="I3" s="7"/>
      <c r="J3" s="12" t="s">
        <v>55</v>
      </c>
      <c r="K3" s="17">
        <v>4</v>
      </c>
      <c r="L3" s="17">
        <v>4</v>
      </c>
      <c r="M3" s="17">
        <f>14*4</f>
        <v>56</v>
      </c>
      <c r="N3" s="30" t="s">
        <v>5</v>
      </c>
    </row>
    <row r="4" spans="1:14" ht="24" customHeight="1" x14ac:dyDescent="0.2">
      <c r="A4" s="22">
        <v>2</v>
      </c>
      <c r="B4" s="24" t="s">
        <v>12</v>
      </c>
      <c r="C4" s="8" t="s">
        <v>2</v>
      </c>
      <c r="D4" s="9"/>
      <c r="E4" s="10" t="s">
        <v>57</v>
      </c>
      <c r="F4" s="10"/>
      <c r="G4" s="10"/>
      <c r="H4" s="10"/>
      <c r="I4" s="10"/>
      <c r="J4" s="13" t="s">
        <v>56</v>
      </c>
      <c r="K4" s="18">
        <v>5</v>
      </c>
      <c r="L4" s="18">
        <v>5</v>
      </c>
      <c r="M4" s="18">
        <f>50*5</f>
        <v>250</v>
      </c>
      <c r="N4" s="31" t="s">
        <v>5</v>
      </c>
    </row>
    <row r="5" spans="1:14" ht="24" customHeight="1" x14ac:dyDescent="0.2">
      <c r="A5" s="22">
        <v>3</v>
      </c>
      <c r="B5" s="24" t="s">
        <v>31</v>
      </c>
      <c r="C5" s="8" t="s">
        <v>2</v>
      </c>
      <c r="D5" s="9"/>
      <c r="E5" s="10"/>
      <c r="F5" s="10"/>
      <c r="G5" s="10" t="s">
        <v>57</v>
      </c>
      <c r="H5" s="10"/>
      <c r="I5" s="10"/>
      <c r="J5" s="13"/>
      <c r="K5" s="18">
        <v>6</v>
      </c>
      <c r="L5" s="18">
        <v>6</v>
      </c>
      <c r="M5" s="18">
        <f>3*6</f>
        <v>18</v>
      </c>
      <c r="N5" s="32" t="s">
        <v>28</v>
      </c>
    </row>
    <row r="6" spans="1:14" ht="24" customHeight="1" x14ac:dyDescent="0.2">
      <c r="A6" s="22">
        <v>4</v>
      </c>
      <c r="B6" s="24" t="s">
        <v>38</v>
      </c>
      <c r="C6" s="11" t="s">
        <v>4</v>
      </c>
      <c r="D6" s="9"/>
      <c r="E6" s="10"/>
      <c r="F6" s="10"/>
      <c r="G6" s="10" t="s">
        <v>57</v>
      </c>
      <c r="H6" s="10"/>
      <c r="I6" s="10"/>
      <c r="J6" s="13"/>
      <c r="K6" s="18">
        <v>22</v>
      </c>
      <c r="L6" s="18">
        <v>22</v>
      </c>
      <c r="M6" s="18">
        <f>2*22</f>
        <v>44</v>
      </c>
      <c r="N6" s="32" t="s">
        <v>28</v>
      </c>
    </row>
    <row r="7" spans="1:14" ht="24" customHeight="1" x14ac:dyDescent="0.2">
      <c r="A7" s="22">
        <v>5</v>
      </c>
      <c r="B7" s="24" t="s">
        <v>18</v>
      </c>
      <c r="C7" s="11" t="s">
        <v>4</v>
      </c>
      <c r="D7" s="9"/>
      <c r="E7" s="10"/>
      <c r="F7" s="10" t="s">
        <v>57</v>
      </c>
      <c r="G7" s="10" t="s">
        <v>57</v>
      </c>
      <c r="H7" s="10"/>
      <c r="I7" s="10"/>
      <c r="J7" s="13"/>
      <c r="K7" s="18">
        <v>1</v>
      </c>
      <c r="L7" s="18">
        <v>1</v>
      </c>
      <c r="M7" s="18">
        <f>13*1</f>
        <v>13</v>
      </c>
      <c r="N7" s="31" t="s">
        <v>5</v>
      </c>
    </row>
    <row r="8" spans="1:14" ht="24" customHeight="1" x14ac:dyDescent="0.2">
      <c r="A8" s="22">
        <v>6</v>
      </c>
      <c r="B8" s="24" t="s">
        <v>37</v>
      </c>
      <c r="C8" s="8" t="s">
        <v>2</v>
      </c>
      <c r="D8" s="9"/>
      <c r="E8" s="10"/>
      <c r="F8" s="10"/>
      <c r="G8" s="10" t="s">
        <v>57</v>
      </c>
      <c r="H8" s="10"/>
      <c r="I8" s="10"/>
      <c r="J8" s="13"/>
      <c r="K8" s="18">
        <v>38</v>
      </c>
      <c r="L8" s="18">
        <v>35</v>
      </c>
      <c r="M8" s="18">
        <f>5*35</f>
        <v>175</v>
      </c>
      <c r="N8" s="32" t="s">
        <v>28</v>
      </c>
    </row>
    <row r="9" spans="1:14" ht="24" customHeight="1" x14ac:dyDescent="0.2">
      <c r="A9" s="22">
        <v>7</v>
      </c>
      <c r="B9" s="24" t="s">
        <v>8</v>
      </c>
      <c r="C9" s="8" t="s">
        <v>2</v>
      </c>
      <c r="D9" s="9"/>
      <c r="E9" s="10"/>
      <c r="F9" s="10" t="s">
        <v>57</v>
      </c>
      <c r="G9" s="10"/>
      <c r="H9" s="10"/>
      <c r="I9" s="10"/>
      <c r="J9" s="13"/>
      <c r="K9" s="16" t="s">
        <v>65</v>
      </c>
      <c r="L9" s="19">
        <v>7</v>
      </c>
      <c r="M9" s="16" t="s">
        <v>65</v>
      </c>
      <c r="N9" s="33" t="s">
        <v>9</v>
      </c>
    </row>
    <row r="10" spans="1:14" ht="24" customHeight="1" x14ac:dyDescent="0.2">
      <c r="A10" s="22">
        <v>8</v>
      </c>
      <c r="B10" s="24" t="s">
        <v>19</v>
      </c>
      <c r="C10" s="8" t="s">
        <v>2</v>
      </c>
      <c r="D10" s="9"/>
      <c r="E10" s="10" t="s">
        <v>57</v>
      </c>
      <c r="F10" s="10"/>
      <c r="G10" s="10"/>
      <c r="H10" s="10"/>
      <c r="I10" s="10"/>
      <c r="J10" s="13"/>
      <c r="K10" s="18">
        <v>9</v>
      </c>
      <c r="L10" s="18">
        <v>9</v>
      </c>
      <c r="M10" s="18">
        <f>27*9</f>
        <v>243</v>
      </c>
      <c r="N10" s="31" t="s">
        <v>5</v>
      </c>
    </row>
    <row r="11" spans="1:14" ht="24" customHeight="1" x14ac:dyDescent="0.2">
      <c r="A11" s="22">
        <v>9</v>
      </c>
      <c r="B11" s="24" t="s">
        <v>39</v>
      </c>
      <c r="C11" s="11" t="s">
        <v>4</v>
      </c>
      <c r="D11" s="9"/>
      <c r="E11" s="10" t="s">
        <v>57</v>
      </c>
      <c r="F11" s="10"/>
      <c r="G11" s="10" t="s">
        <v>57</v>
      </c>
      <c r="H11" s="10"/>
      <c r="I11" s="10"/>
      <c r="J11" s="13"/>
      <c r="K11" s="18">
        <v>12</v>
      </c>
      <c r="L11" s="18">
        <v>12</v>
      </c>
      <c r="M11" s="18">
        <f>11*12</f>
        <v>132</v>
      </c>
      <c r="N11" s="32" t="s">
        <v>28</v>
      </c>
    </row>
    <row r="12" spans="1:14" ht="24" customHeight="1" x14ac:dyDescent="0.2">
      <c r="A12" s="22">
        <v>10</v>
      </c>
      <c r="B12" s="24" t="s">
        <v>24</v>
      </c>
      <c r="C12" s="11" t="s">
        <v>4</v>
      </c>
      <c r="D12" s="9"/>
      <c r="E12" s="10"/>
      <c r="F12" s="10"/>
      <c r="G12" s="10" t="s">
        <v>57</v>
      </c>
      <c r="H12" s="10"/>
      <c r="I12" s="10"/>
      <c r="J12" s="13"/>
      <c r="K12" s="18">
        <v>10</v>
      </c>
      <c r="L12" s="18">
        <v>10</v>
      </c>
      <c r="M12" s="18">
        <f>10*8+3*1</f>
        <v>83</v>
      </c>
      <c r="N12" s="31" t="s">
        <v>5</v>
      </c>
    </row>
    <row r="13" spans="1:14" ht="24" customHeight="1" x14ac:dyDescent="0.2">
      <c r="A13" s="22">
        <v>11</v>
      </c>
      <c r="B13" s="24" t="s">
        <v>17</v>
      </c>
      <c r="C13" s="11" t="s">
        <v>4</v>
      </c>
      <c r="D13" s="9"/>
      <c r="E13" s="10"/>
      <c r="F13" s="10" t="s">
        <v>57</v>
      </c>
      <c r="G13" s="10"/>
      <c r="H13" s="10"/>
      <c r="I13" s="10"/>
      <c r="J13" s="13"/>
      <c r="K13" s="18">
        <v>4</v>
      </c>
      <c r="L13" s="18">
        <v>3</v>
      </c>
      <c r="M13" s="18">
        <f>10*3</f>
        <v>30</v>
      </c>
      <c r="N13" s="31" t="s">
        <v>5</v>
      </c>
    </row>
    <row r="14" spans="1:14" ht="24" customHeight="1" x14ac:dyDescent="0.2">
      <c r="A14" s="22">
        <v>12</v>
      </c>
      <c r="B14" s="24" t="s">
        <v>20</v>
      </c>
      <c r="C14" s="11" t="s">
        <v>4</v>
      </c>
      <c r="D14" s="9"/>
      <c r="E14" s="10"/>
      <c r="F14" s="10" t="s">
        <v>57</v>
      </c>
      <c r="G14" s="10"/>
      <c r="H14" s="10"/>
      <c r="I14" s="10"/>
      <c r="J14" s="13"/>
      <c r="K14" s="18">
        <v>2</v>
      </c>
      <c r="L14" s="18">
        <v>2</v>
      </c>
      <c r="M14" s="18">
        <f>8*2</f>
        <v>16</v>
      </c>
      <c r="N14" s="31" t="s">
        <v>5</v>
      </c>
    </row>
    <row r="15" spans="1:14" ht="24" customHeight="1" x14ac:dyDescent="0.2">
      <c r="A15" s="22">
        <v>13</v>
      </c>
      <c r="B15" s="24" t="s">
        <v>29</v>
      </c>
      <c r="C15" s="8" t="s">
        <v>2</v>
      </c>
      <c r="D15" s="9"/>
      <c r="E15" s="10" t="s">
        <v>57</v>
      </c>
      <c r="F15" s="10"/>
      <c r="G15" s="10"/>
      <c r="H15" s="10"/>
      <c r="I15" s="10"/>
      <c r="J15" s="13"/>
      <c r="K15" s="18">
        <v>7</v>
      </c>
      <c r="L15" s="18">
        <v>7</v>
      </c>
      <c r="M15" s="18">
        <f>30*7</f>
        <v>210</v>
      </c>
      <c r="N15" s="31" t="s">
        <v>5</v>
      </c>
    </row>
    <row r="16" spans="1:14" ht="24" customHeight="1" x14ac:dyDescent="0.2">
      <c r="A16" s="22">
        <v>14</v>
      </c>
      <c r="B16" s="24" t="s">
        <v>23</v>
      </c>
      <c r="C16" s="11" t="s">
        <v>4</v>
      </c>
      <c r="D16" s="9"/>
      <c r="E16" s="10"/>
      <c r="F16" s="10"/>
      <c r="G16" s="10" t="s">
        <v>57</v>
      </c>
      <c r="H16" s="10"/>
      <c r="I16" s="10"/>
      <c r="J16" s="13"/>
      <c r="K16" s="18">
        <v>60</v>
      </c>
      <c r="L16" s="18">
        <v>60</v>
      </c>
      <c r="M16" s="18">
        <f>8*60</f>
        <v>480</v>
      </c>
      <c r="N16" s="31" t="s">
        <v>5</v>
      </c>
    </row>
    <row r="17" spans="1:14" ht="24" customHeight="1" x14ac:dyDescent="0.2">
      <c r="A17" s="22">
        <v>15</v>
      </c>
      <c r="B17" s="24" t="s">
        <v>3</v>
      </c>
      <c r="C17" s="11" t="s">
        <v>4</v>
      </c>
      <c r="D17" s="9"/>
      <c r="E17" s="10"/>
      <c r="F17" s="10"/>
      <c r="G17" s="10" t="s">
        <v>57</v>
      </c>
      <c r="H17" s="10"/>
      <c r="I17" s="10"/>
      <c r="J17" s="13"/>
      <c r="K17" s="18">
        <v>1</v>
      </c>
      <c r="L17" s="18">
        <v>1</v>
      </c>
      <c r="M17" s="18">
        <f>4*1</f>
        <v>4</v>
      </c>
      <c r="N17" s="31" t="s">
        <v>5</v>
      </c>
    </row>
    <row r="18" spans="1:14" ht="24" customHeight="1" x14ac:dyDescent="0.2">
      <c r="A18" s="22">
        <v>16</v>
      </c>
      <c r="B18" s="24" t="s">
        <v>25</v>
      </c>
      <c r="C18" s="11" t="s">
        <v>4</v>
      </c>
      <c r="D18" s="9"/>
      <c r="E18" s="10"/>
      <c r="F18" s="10" t="s">
        <v>57</v>
      </c>
      <c r="G18" s="10"/>
      <c r="H18" s="10"/>
      <c r="I18" s="10"/>
      <c r="J18" s="13" t="s">
        <v>58</v>
      </c>
      <c r="K18" s="18">
        <v>7</v>
      </c>
      <c r="L18" s="18">
        <v>6</v>
      </c>
      <c r="M18" s="18">
        <f>18*6</f>
        <v>108</v>
      </c>
      <c r="N18" s="31" t="s">
        <v>11</v>
      </c>
    </row>
    <row r="19" spans="1:14" ht="24" customHeight="1" x14ac:dyDescent="0.2">
      <c r="A19" s="22">
        <v>17</v>
      </c>
      <c r="B19" s="24" t="s">
        <v>41</v>
      </c>
      <c r="C19" s="11" t="s">
        <v>4</v>
      </c>
      <c r="D19" s="9"/>
      <c r="E19" s="10"/>
      <c r="F19" s="10" t="s">
        <v>57</v>
      </c>
      <c r="G19" s="10" t="s">
        <v>57</v>
      </c>
      <c r="H19" s="10"/>
      <c r="I19" s="10"/>
      <c r="J19" s="13"/>
      <c r="K19" s="18">
        <v>9</v>
      </c>
      <c r="L19" s="18">
        <v>9</v>
      </c>
      <c r="M19" s="18">
        <f>5+7+6+7+6+14+6+8+6</f>
        <v>65</v>
      </c>
      <c r="N19" s="31" t="s">
        <v>5</v>
      </c>
    </row>
    <row r="20" spans="1:14" ht="24" customHeight="1" x14ac:dyDescent="0.2">
      <c r="A20" s="22">
        <v>18</v>
      </c>
      <c r="B20" s="24" t="s">
        <v>42</v>
      </c>
      <c r="C20" s="11" t="s">
        <v>4</v>
      </c>
      <c r="D20" s="9"/>
      <c r="E20" s="10"/>
      <c r="F20" s="10"/>
      <c r="G20" s="10" t="s">
        <v>57</v>
      </c>
      <c r="H20" s="10"/>
      <c r="I20" s="10"/>
      <c r="J20" s="13"/>
      <c r="K20" s="18">
        <v>6</v>
      </c>
      <c r="L20" s="18">
        <v>2</v>
      </c>
      <c r="M20" s="18">
        <f>7*2</f>
        <v>14</v>
      </c>
      <c r="N20" s="32" t="s">
        <v>28</v>
      </c>
    </row>
    <row r="21" spans="1:14" ht="24" customHeight="1" x14ac:dyDescent="0.2">
      <c r="A21" s="22">
        <v>19</v>
      </c>
      <c r="B21" s="24" t="s">
        <v>6</v>
      </c>
      <c r="C21" s="11" t="s">
        <v>4</v>
      </c>
      <c r="D21" s="9"/>
      <c r="E21" s="10"/>
      <c r="F21" s="10"/>
      <c r="G21" s="10" t="s">
        <v>57</v>
      </c>
      <c r="H21" s="10"/>
      <c r="I21" s="10"/>
      <c r="J21" s="13"/>
      <c r="K21" s="18">
        <v>80</v>
      </c>
      <c r="L21" s="18">
        <v>10</v>
      </c>
      <c r="M21" s="18">
        <f>8*10</f>
        <v>80</v>
      </c>
      <c r="N21" s="31" t="s">
        <v>5</v>
      </c>
    </row>
    <row r="22" spans="1:14" ht="24" customHeight="1" x14ac:dyDescent="0.2">
      <c r="A22" s="22">
        <v>20</v>
      </c>
      <c r="B22" s="24" t="s">
        <v>22</v>
      </c>
      <c r="C22" s="11" t="s">
        <v>4</v>
      </c>
      <c r="D22" s="9"/>
      <c r="E22" s="10"/>
      <c r="F22" s="10"/>
      <c r="G22" s="10" t="s">
        <v>57</v>
      </c>
      <c r="H22" s="10"/>
      <c r="I22" s="10"/>
      <c r="J22" s="13"/>
      <c r="K22" s="18">
        <v>15</v>
      </c>
      <c r="L22" s="18">
        <v>30</v>
      </c>
      <c r="M22" s="18">
        <f>150</f>
        <v>150</v>
      </c>
      <c r="N22" s="31" t="s">
        <v>5</v>
      </c>
    </row>
    <row r="23" spans="1:14" ht="24" customHeight="1" x14ac:dyDescent="0.2">
      <c r="A23" s="22">
        <v>21</v>
      </c>
      <c r="B23" s="24" t="s">
        <v>26</v>
      </c>
      <c r="C23" s="11" t="s">
        <v>4</v>
      </c>
      <c r="D23" s="9"/>
      <c r="E23" s="10"/>
      <c r="F23" s="10"/>
      <c r="G23" s="10" t="s">
        <v>57</v>
      </c>
      <c r="H23" s="10"/>
      <c r="I23" s="10"/>
      <c r="J23" s="13"/>
      <c r="K23" s="18">
        <v>7</v>
      </c>
      <c r="L23" s="18">
        <v>7</v>
      </c>
      <c r="M23" s="18">
        <f>28</f>
        <v>28</v>
      </c>
      <c r="N23" s="33" t="s">
        <v>53</v>
      </c>
    </row>
    <row r="24" spans="1:14" ht="24" customHeight="1" x14ac:dyDescent="0.2">
      <c r="A24" s="22">
        <v>22</v>
      </c>
      <c r="B24" s="24" t="s">
        <v>36</v>
      </c>
      <c r="C24" s="11" t="s">
        <v>4</v>
      </c>
      <c r="D24" s="9"/>
      <c r="E24" s="10"/>
      <c r="F24" s="10"/>
      <c r="G24" s="10" t="s">
        <v>57</v>
      </c>
      <c r="H24" s="10"/>
      <c r="I24" s="10"/>
      <c r="J24" s="13"/>
      <c r="K24" s="18">
        <v>1</v>
      </c>
      <c r="L24" s="18">
        <v>1</v>
      </c>
      <c r="M24" s="18">
        <f>6</f>
        <v>6</v>
      </c>
      <c r="N24" s="32" t="s">
        <v>28</v>
      </c>
    </row>
    <row r="25" spans="1:14" ht="24" customHeight="1" x14ac:dyDescent="0.2">
      <c r="A25" s="22">
        <v>23</v>
      </c>
      <c r="B25" s="24" t="s">
        <v>35</v>
      </c>
      <c r="C25" s="8" t="s">
        <v>2</v>
      </c>
      <c r="D25" s="9"/>
      <c r="E25" s="10"/>
      <c r="F25" s="10"/>
      <c r="G25" s="10" t="s">
        <v>57</v>
      </c>
      <c r="H25" s="10"/>
      <c r="I25" s="10"/>
      <c r="J25" s="13"/>
      <c r="K25" s="18">
        <v>2</v>
      </c>
      <c r="L25" s="18">
        <v>1</v>
      </c>
      <c r="M25" s="18">
        <f>1</f>
        <v>1</v>
      </c>
      <c r="N25" s="32" t="s">
        <v>28</v>
      </c>
    </row>
    <row r="26" spans="1:14" ht="24" customHeight="1" x14ac:dyDescent="0.2">
      <c r="A26" s="22">
        <v>24</v>
      </c>
      <c r="B26" s="24" t="s">
        <v>7</v>
      </c>
      <c r="C26" s="8" t="s">
        <v>2</v>
      </c>
      <c r="D26" s="9"/>
      <c r="E26" s="10" t="s">
        <v>57</v>
      </c>
      <c r="F26" s="10"/>
      <c r="G26" s="10"/>
      <c r="H26" s="10"/>
      <c r="I26" s="10"/>
      <c r="J26" s="13"/>
      <c r="K26" s="18">
        <v>15</v>
      </c>
      <c r="L26" s="18">
        <v>9</v>
      </c>
      <c r="M26" s="18">
        <f>30</f>
        <v>30</v>
      </c>
      <c r="N26" s="31" t="s">
        <v>5</v>
      </c>
    </row>
    <row r="27" spans="1:14" ht="24" customHeight="1" x14ac:dyDescent="0.2">
      <c r="A27" s="22">
        <v>25</v>
      </c>
      <c r="B27" s="24" t="s">
        <v>13</v>
      </c>
      <c r="C27" s="8" t="s">
        <v>2</v>
      </c>
      <c r="D27" s="9"/>
      <c r="E27" s="10"/>
      <c r="F27" s="10" t="s">
        <v>57</v>
      </c>
      <c r="G27" s="10" t="s">
        <v>57</v>
      </c>
      <c r="H27" s="10"/>
      <c r="I27" s="10"/>
      <c r="J27" s="13"/>
      <c r="K27" s="18">
        <v>2</v>
      </c>
      <c r="L27" s="18">
        <v>2</v>
      </c>
      <c r="M27" s="18">
        <f>10+2</f>
        <v>12</v>
      </c>
      <c r="N27" s="31" t="s">
        <v>5</v>
      </c>
    </row>
    <row r="28" spans="1:14" ht="24" customHeight="1" x14ac:dyDescent="0.2">
      <c r="A28" s="22">
        <v>26</v>
      </c>
      <c r="B28" s="24" t="s">
        <v>34</v>
      </c>
      <c r="C28" s="11" t="s">
        <v>4</v>
      </c>
      <c r="D28" s="9"/>
      <c r="E28" s="10"/>
      <c r="F28" s="10" t="s">
        <v>57</v>
      </c>
      <c r="G28" s="10" t="s">
        <v>57</v>
      </c>
      <c r="H28" s="10"/>
      <c r="I28" s="10"/>
      <c r="J28" s="13"/>
      <c r="K28" s="18">
        <v>5</v>
      </c>
      <c r="L28" s="18">
        <v>5</v>
      </c>
      <c r="M28" s="18">
        <f>23</f>
        <v>23</v>
      </c>
      <c r="N28" s="32" t="s">
        <v>28</v>
      </c>
    </row>
    <row r="29" spans="1:14" ht="24" customHeight="1" x14ac:dyDescent="0.2">
      <c r="A29" s="22">
        <v>27</v>
      </c>
      <c r="B29" s="24" t="s">
        <v>43</v>
      </c>
      <c r="C29" s="8" t="s">
        <v>2</v>
      </c>
      <c r="D29" s="9"/>
      <c r="E29" s="10" t="s">
        <v>57</v>
      </c>
      <c r="F29" s="10" t="s">
        <v>57</v>
      </c>
      <c r="G29" s="10"/>
      <c r="H29" s="10"/>
      <c r="I29" s="10"/>
      <c r="J29" s="13"/>
      <c r="K29" s="18">
        <v>12</v>
      </c>
      <c r="L29" s="18">
        <v>12</v>
      </c>
      <c r="M29" s="18">
        <f>36</f>
        <v>36</v>
      </c>
      <c r="N29" s="31" t="s">
        <v>11</v>
      </c>
    </row>
    <row r="30" spans="1:14" ht="24" customHeight="1" x14ac:dyDescent="0.2">
      <c r="A30" s="22">
        <v>28</v>
      </c>
      <c r="B30" s="24" t="s">
        <v>40</v>
      </c>
      <c r="C30" s="8" t="s">
        <v>2</v>
      </c>
      <c r="D30" s="9"/>
      <c r="E30" s="10" t="s">
        <v>57</v>
      </c>
      <c r="F30" s="10"/>
      <c r="G30" s="10"/>
      <c r="H30" s="10"/>
      <c r="I30" s="10"/>
      <c r="J30" s="13"/>
      <c r="K30" s="18">
        <v>1</v>
      </c>
      <c r="L30" s="18">
        <v>1</v>
      </c>
      <c r="M30" s="18">
        <f>7</f>
        <v>7</v>
      </c>
      <c r="N30" s="32" t="s">
        <v>28</v>
      </c>
    </row>
    <row r="31" spans="1:14" ht="24" customHeight="1" x14ac:dyDescent="0.2">
      <c r="A31" s="22">
        <v>29</v>
      </c>
      <c r="B31" s="24" t="s">
        <v>32</v>
      </c>
      <c r="C31" s="8" t="s">
        <v>2</v>
      </c>
      <c r="D31" s="9"/>
      <c r="E31" s="10" t="s">
        <v>57</v>
      </c>
      <c r="F31" s="10"/>
      <c r="G31" s="10"/>
      <c r="H31" s="10"/>
      <c r="I31" s="10"/>
      <c r="J31" s="13"/>
      <c r="K31" s="18">
        <v>2</v>
      </c>
      <c r="L31" s="18">
        <v>1</v>
      </c>
      <c r="M31" s="18">
        <f>10+25</f>
        <v>35</v>
      </c>
      <c r="N31" s="31" t="s">
        <v>5</v>
      </c>
    </row>
    <row r="32" spans="1:14" ht="24" customHeight="1" x14ac:dyDescent="0.2">
      <c r="A32" s="22">
        <v>30</v>
      </c>
      <c r="B32" s="24" t="s">
        <v>16</v>
      </c>
      <c r="C32" s="11" t="s">
        <v>4</v>
      </c>
      <c r="D32" s="9"/>
      <c r="E32" s="10"/>
      <c r="F32" s="10"/>
      <c r="G32" s="10" t="s">
        <v>57</v>
      </c>
      <c r="H32" s="10"/>
      <c r="I32" s="10"/>
      <c r="J32" s="13"/>
      <c r="K32" s="18">
        <v>170</v>
      </c>
      <c r="L32" s="18">
        <v>166</v>
      </c>
      <c r="M32" s="18">
        <f>11*98+9</f>
        <v>1087</v>
      </c>
      <c r="N32" s="31" t="s">
        <v>5</v>
      </c>
    </row>
    <row r="33" spans="1:14" ht="24" customHeight="1" x14ac:dyDescent="0.2">
      <c r="A33" s="22">
        <v>31</v>
      </c>
      <c r="B33" s="24" t="s">
        <v>33</v>
      </c>
      <c r="C33" s="11" t="s">
        <v>4</v>
      </c>
      <c r="D33" s="9"/>
      <c r="E33" s="10"/>
      <c r="F33" s="10" t="s">
        <v>57</v>
      </c>
      <c r="G33" s="10"/>
      <c r="H33" s="10"/>
      <c r="I33" s="10"/>
      <c r="J33" s="13"/>
      <c r="K33" s="18">
        <v>8</v>
      </c>
      <c r="L33" s="18">
        <v>8</v>
      </c>
      <c r="M33" s="18">
        <f>50*8</f>
        <v>400</v>
      </c>
      <c r="N33" s="32" t="s">
        <v>28</v>
      </c>
    </row>
    <row r="34" spans="1:14" ht="24" customHeight="1" x14ac:dyDescent="0.2">
      <c r="A34" s="22">
        <v>32</v>
      </c>
      <c r="B34" s="24" t="s">
        <v>10</v>
      </c>
      <c r="C34" s="8" t="s">
        <v>2</v>
      </c>
      <c r="D34" s="9"/>
      <c r="E34" s="10"/>
      <c r="F34" s="10" t="s">
        <v>57</v>
      </c>
      <c r="G34" s="10"/>
      <c r="H34" s="10"/>
      <c r="I34" s="10"/>
      <c r="J34" s="13"/>
      <c r="K34" s="18">
        <v>2</v>
      </c>
      <c r="L34" s="18">
        <v>2</v>
      </c>
      <c r="M34" s="18">
        <f>12*2</f>
        <v>24</v>
      </c>
      <c r="N34" s="31" t="s">
        <v>5</v>
      </c>
    </row>
    <row r="35" spans="1:14" ht="24" customHeight="1" x14ac:dyDescent="0.2">
      <c r="A35" s="22">
        <v>33</v>
      </c>
      <c r="B35" s="24" t="s">
        <v>68</v>
      </c>
      <c r="C35" s="8" t="s">
        <v>2</v>
      </c>
      <c r="D35" s="9"/>
      <c r="E35" s="9" t="s">
        <v>57</v>
      </c>
      <c r="F35" s="9" t="s">
        <v>57</v>
      </c>
      <c r="G35" s="9" t="s">
        <v>57</v>
      </c>
      <c r="H35" s="9"/>
      <c r="I35" s="9"/>
      <c r="J35" s="14"/>
      <c r="K35" s="19">
        <v>6</v>
      </c>
      <c r="L35" s="19">
        <v>3</v>
      </c>
      <c r="M35" s="16" t="s">
        <v>65</v>
      </c>
      <c r="N35" s="31" t="s">
        <v>5</v>
      </c>
    </row>
    <row r="36" spans="1:14" ht="24" customHeight="1" x14ac:dyDescent="0.2">
      <c r="A36" s="22">
        <v>34</v>
      </c>
      <c r="B36" s="24" t="s">
        <v>15</v>
      </c>
      <c r="C36" s="11" t="s">
        <v>4</v>
      </c>
      <c r="D36" s="9"/>
      <c r="E36" s="9"/>
      <c r="F36" s="9"/>
      <c r="G36" s="9" t="s">
        <v>57</v>
      </c>
      <c r="H36" s="9"/>
      <c r="I36" s="9"/>
      <c r="J36" s="14"/>
      <c r="K36" s="18">
        <v>10</v>
      </c>
      <c r="L36" s="18">
        <v>10</v>
      </c>
      <c r="M36" s="18">
        <f>37</f>
        <v>37</v>
      </c>
      <c r="N36" s="31" t="s">
        <v>5</v>
      </c>
    </row>
    <row r="37" spans="1:14" ht="24" customHeight="1" x14ac:dyDescent="0.2">
      <c r="A37" s="22">
        <v>35</v>
      </c>
      <c r="B37" s="24" t="s">
        <v>21</v>
      </c>
      <c r="C37" s="8" t="s">
        <v>2</v>
      </c>
      <c r="D37" s="9"/>
      <c r="E37" s="9"/>
      <c r="F37" s="9"/>
      <c r="G37" s="9"/>
      <c r="H37" s="9"/>
      <c r="I37" s="9"/>
      <c r="J37" s="15" t="s">
        <v>61</v>
      </c>
      <c r="K37" s="18">
        <v>70</v>
      </c>
      <c r="L37" s="18">
        <v>13</v>
      </c>
      <c r="M37" s="18">
        <f>1632</f>
        <v>1632</v>
      </c>
      <c r="N37" s="31" t="s">
        <v>51</v>
      </c>
    </row>
    <row r="38" spans="1:14" ht="24" customHeight="1" x14ac:dyDescent="0.2">
      <c r="A38" s="22">
        <v>36</v>
      </c>
      <c r="B38" s="24" t="s">
        <v>30</v>
      </c>
      <c r="C38" s="8" t="s">
        <v>2</v>
      </c>
      <c r="D38" s="9" t="s">
        <v>57</v>
      </c>
      <c r="E38" s="9"/>
      <c r="F38" s="9"/>
      <c r="G38" s="9"/>
      <c r="H38" s="9"/>
      <c r="I38" s="9"/>
      <c r="J38" s="14"/>
      <c r="K38" s="18">
        <v>100</v>
      </c>
      <c r="L38" s="18">
        <v>90</v>
      </c>
      <c r="M38" s="18">
        <f>500</f>
        <v>500</v>
      </c>
      <c r="N38" s="32" t="s">
        <v>28</v>
      </c>
    </row>
    <row r="39" spans="1:14" ht="24" customHeight="1" x14ac:dyDescent="0.2">
      <c r="A39" s="22">
        <v>37</v>
      </c>
      <c r="B39" s="24" t="s">
        <v>27</v>
      </c>
      <c r="C39" s="11" t="s">
        <v>4</v>
      </c>
      <c r="D39" s="9"/>
      <c r="E39" s="9"/>
      <c r="F39" s="9" t="s">
        <v>57</v>
      </c>
      <c r="G39" s="9" t="s">
        <v>57</v>
      </c>
      <c r="H39" s="9"/>
      <c r="I39" s="9"/>
      <c r="J39" s="14"/>
      <c r="K39" s="19">
        <v>4</v>
      </c>
      <c r="L39" s="16" t="s">
        <v>65</v>
      </c>
      <c r="M39" s="16" t="s">
        <v>65</v>
      </c>
      <c r="N39" s="32" t="s">
        <v>52</v>
      </c>
    </row>
    <row r="40" spans="1:14" ht="24" customHeight="1" x14ac:dyDescent="0.2">
      <c r="A40" s="25">
        <v>38</v>
      </c>
      <c r="B40" s="26" t="s">
        <v>14</v>
      </c>
      <c r="C40" s="29" t="s">
        <v>2</v>
      </c>
      <c r="D40" s="27"/>
      <c r="E40" s="27"/>
      <c r="F40" s="27"/>
      <c r="G40" s="27"/>
      <c r="H40" s="27" t="s">
        <v>69</v>
      </c>
      <c r="I40" s="27"/>
      <c r="J40" s="28"/>
      <c r="K40" s="18">
        <v>10</v>
      </c>
      <c r="L40" s="18">
        <v>10</v>
      </c>
      <c r="M40" s="18">
        <v>30</v>
      </c>
      <c r="N40" s="34" t="s">
        <v>5</v>
      </c>
    </row>
    <row r="41" spans="1:14" ht="24" customHeight="1" x14ac:dyDescent="0.2">
      <c r="A41" s="25">
        <v>39</v>
      </c>
      <c r="B41" s="26" t="s">
        <v>70</v>
      </c>
      <c r="C41" s="11" t="s">
        <v>4</v>
      </c>
      <c r="D41" s="27"/>
      <c r="E41" s="27" t="s">
        <v>57</v>
      </c>
      <c r="F41" s="27"/>
      <c r="G41" s="27"/>
      <c r="H41" s="27" t="s">
        <v>57</v>
      </c>
      <c r="I41" s="27"/>
      <c r="J41" s="28"/>
      <c r="K41" s="18">
        <v>6</v>
      </c>
      <c r="L41" s="18">
        <v>6</v>
      </c>
      <c r="M41" s="18">
        <v>88</v>
      </c>
      <c r="N41" s="34" t="s">
        <v>51</v>
      </c>
    </row>
    <row r="42" spans="1:14" ht="24" customHeight="1" x14ac:dyDescent="0.2">
      <c r="A42" s="22">
        <v>40</v>
      </c>
      <c r="B42" s="24" t="s">
        <v>71</v>
      </c>
      <c r="C42" s="8" t="s">
        <v>73</v>
      </c>
      <c r="D42" s="9"/>
      <c r="E42" s="9"/>
      <c r="F42" s="9"/>
      <c r="G42" s="9" t="s">
        <v>57</v>
      </c>
      <c r="H42" s="9" t="s">
        <v>57</v>
      </c>
      <c r="I42" s="9"/>
      <c r="J42" s="14"/>
      <c r="K42" s="18">
        <v>15</v>
      </c>
      <c r="L42" s="18">
        <v>13</v>
      </c>
      <c r="M42" s="18">
        <v>105</v>
      </c>
      <c r="N42" s="33" t="s">
        <v>53</v>
      </c>
    </row>
    <row r="43" spans="1:14" ht="24" customHeight="1" x14ac:dyDescent="0.2">
      <c r="A43" s="25">
        <v>41</v>
      </c>
      <c r="B43" s="26" t="s">
        <v>72</v>
      </c>
      <c r="C43" s="29" t="s">
        <v>73</v>
      </c>
      <c r="D43" s="27"/>
      <c r="E43" s="27" t="s">
        <v>57</v>
      </c>
      <c r="F43" s="27" t="s">
        <v>57</v>
      </c>
      <c r="G43" s="27"/>
      <c r="H43" s="27"/>
      <c r="I43" s="27"/>
      <c r="J43" s="28"/>
      <c r="K43" s="18">
        <v>6</v>
      </c>
      <c r="L43" s="18">
        <v>6</v>
      </c>
      <c r="M43" s="18">
        <v>19</v>
      </c>
      <c r="N43" s="34" t="s">
        <v>51</v>
      </c>
    </row>
    <row r="44" spans="1:14" s="1" customFormat="1" ht="30" customHeight="1" thickBot="1" x14ac:dyDescent="0.25">
      <c r="A44" s="43" t="s">
        <v>60</v>
      </c>
      <c r="B44" s="44"/>
      <c r="C44" s="20" t="str">
        <f>"휴업 "&amp;COUNTIFS(C3:C43,"휴업")&amp;"건"&amp;", "&amp;"영업 "&amp;COUNTIFS(C3:C43,"영업")&amp;"건"</f>
        <v>휴업 22건, 영업 19건</v>
      </c>
      <c r="D44" s="20" t="str">
        <f t="shared" ref="D44:J44" si="0">COUNTA(D3:D43)&amp;"건"</f>
        <v>1건</v>
      </c>
      <c r="E44" s="20" t="str">
        <f t="shared" si="0"/>
        <v>11건</v>
      </c>
      <c r="F44" s="20" t="str">
        <f t="shared" si="0"/>
        <v>14건</v>
      </c>
      <c r="G44" s="20" t="str">
        <f t="shared" si="0"/>
        <v>22건</v>
      </c>
      <c r="H44" s="20" t="str">
        <f t="shared" si="0"/>
        <v>3건</v>
      </c>
      <c r="I44" s="20" t="str">
        <f t="shared" si="0"/>
        <v>0건</v>
      </c>
      <c r="J44" s="20" t="str">
        <f t="shared" si="0"/>
        <v>4건</v>
      </c>
      <c r="K44" s="21" t="str">
        <f>SUM(K3:K43)&amp;"건"</f>
        <v>752건</v>
      </c>
      <c r="L44" s="21" t="str">
        <f>SUM(L3:L43)&amp;"건"</f>
        <v>607건</v>
      </c>
      <c r="M44" s="21" t="str">
        <f>SUM(M3:M43)&amp;"명"</f>
        <v>6271명</v>
      </c>
      <c r="N44" s="35" t="str">
        <f>"(사)국제아동청소년연극협회 "&amp;(COUNTIFS(N3:N43,"(사)국제아동청소년연극엽회 - 단체회원")+(COUNTIFS(N3:N43,"(사)국제아동청소년연극엽회 - 개인회원"))&amp;"건"&amp;", "&amp;"(사)한국인형극협회 "&amp;COUNTIFS(N3:N43,"(사)한국인형극협회 - 회원")&amp;"건"&amp;", "&amp;"유니마 코리아 "&amp;COUNTIFS(N3:N43,"유니마 코리아 - 회원")&amp;"건")</f>
        <v>(사)국제아동청소년연극협회 26건, (사)한국인형극협회 12건, 유니마 코리아 3건</v>
      </c>
    </row>
    <row r="45" spans="1:14" ht="15.75" customHeight="1" x14ac:dyDescent="0.2">
      <c r="D45" s="2"/>
    </row>
    <row r="46" spans="1:14" ht="15.75" customHeight="1" x14ac:dyDescent="0.2">
      <c r="D46" s="2"/>
    </row>
    <row r="47" spans="1:14" ht="15.75" customHeight="1" x14ac:dyDescent="0.2">
      <c r="D47" s="2"/>
    </row>
    <row r="48" spans="1:14" ht="15.75" customHeight="1" x14ac:dyDescent="0.2">
      <c r="D48" s="2"/>
    </row>
    <row r="49" spans="4:4" ht="15.75" customHeight="1" x14ac:dyDescent="0.2">
      <c r="D49" s="2"/>
    </row>
    <row r="50" spans="4:4" ht="15.75" customHeight="1" x14ac:dyDescent="0.2">
      <c r="D50" s="2"/>
    </row>
    <row r="51" spans="4:4" ht="15.75" customHeight="1" x14ac:dyDescent="0.2">
      <c r="D51" s="2"/>
    </row>
    <row r="52" spans="4:4" ht="15.75" customHeight="1" x14ac:dyDescent="0.2">
      <c r="D52" s="2"/>
    </row>
    <row r="53" spans="4:4" ht="15.75" customHeight="1" x14ac:dyDescent="0.2">
      <c r="D53" s="2"/>
    </row>
    <row r="54" spans="4:4" ht="15.75" customHeight="1" x14ac:dyDescent="0.2">
      <c r="D54" s="2"/>
    </row>
    <row r="55" spans="4:4" ht="15.75" customHeight="1" x14ac:dyDescent="0.2">
      <c r="D55" s="2"/>
    </row>
    <row r="56" spans="4:4" ht="15.75" customHeight="1" x14ac:dyDescent="0.2">
      <c r="D56" s="2"/>
    </row>
    <row r="57" spans="4:4" ht="15.75" customHeight="1" x14ac:dyDescent="0.2">
      <c r="D57" s="2"/>
    </row>
    <row r="58" spans="4:4" ht="15.75" customHeight="1" x14ac:dyDescent="0.2">
      <c r="D58" s="2"/>
    </row>
    <row r="59" spans="4:4" ht="15.75" customHeight="1" x14ac:dyDescent="0.2">
      <c r="D59" s="2"/>
    </row>
    <row r="60" spans="4:4" ht="15.75" customHeight="1" x14ac:dyDescent="0.2">
      <c r="D60" s="2"/>
    </row>
    <row r="61" spans="4:4" ht="15.75" customHeight="1" x14ac:dyDescent="0.2">
      <c r="D61" s="2"/>
    </row>
    <row r="62" spans="4:4" ht="15.75" customHeight="1" x14ac:dyDescent="0.2">
      <c r="D62" s="2"/>
    </row>
    <row r="63" spans="4:4" ht="15.75" customHeight="1" x14ac:dyDescent="0.2">
      <c r="D63" s="2"/>
    </row>
    <row r="64" spans="4:4" ht="15.75" customHeight="1" x14ac:dyDescent="0.2">
      <c r="D64" s="2"/>
    </row>
    <row r="65" spans="4:4" ht="15.75" customHeight="1" x14ac:dyDescent="0.2">
      <c r="D65" s="2"/>
    </row>
    <row r="66" spans="4:4" ht="15.75" customHeight="1" x14ac:dyDescent="0.2">
      <c r="D66" s="2"/>
    </row>
    <row r="67" spans="4:4" ht="15.75" customHeight="1" x14ac:dyDescent="0.2">
      <c r="D67" s="2"/>
    </row>
    <row r="68" spans="4:4" ht="15.75" customHeight="1" x14ac:dyDescent="0.2">
      <c r="D68" s="2"/>
    </row>
    <row r="69" spans="4:4" ht="15.75" customHeight="1" x14ac:dyDescent="0.2">
      <c r="D69" s="2"/>
    </row>
    <row r="70" spans="4:4" ht="15.75" customHeight="1" x14ac:dyDescent="0.2">
      <c r="D70" s="2"/>
    </row>
    <row r="71" spans="4:4" ht="15.75" customHeight="1" x14ac:dyDescent="0.2">
      <c r="D71" s="2"/>
    </row>
    <row r="72" spans="4:4" ht="15.75" customHeight="1" x14ac:dyDescent="0.2">
      <c r="D72" s="2"/>
    </row>
    <row r="73" spans="4:4" ht="15.75" customHeight="1" x14ac:dyDescent="0.2">
      <c r="D73" s="2"/>
    </row>
    <row r="74" spans="4:4" ht="15.75" customHeight="1" x14ac:dyDescent="0.2">
      <c r="D74" s="2"/>
    </row>
    <row r="75" spans="4:4" ht="15.75" customHeight="1" x14ac:dyDescent="0.2">
      <c r="D75" s="2"/>
    </row>
    <row r="76" spans="4:4" ht="15.75" customHeight="1" x14ac:dyDescent="0.2">
      <c r="D76" s="2"/>
    </row>
    <row r="77" spans="4:4" ht="15.75" customHeight="1" x14ac:dyDescent="0.2">
      <c r="D77" s="2"/>
    </row>
    <row r="78" spans="4:4" ht="15.75" customHeight="1" x14ac:dyDescent="0.2">
      <c r="D78" s="2"/>
    </row>
    <row r="79" spans="4:4" ht="15.75" customHeight="1" x14ac:dyDescent="0.2">
      <c r="D79" s="2"/>
    </row>
    <row r="80" spans="4:4" ht="15.75" customHeight="1" x14ac:dyDescent="0.2">
      <c r="D80" s="2"/>
    </row>
    <row r="81" spans="4:4" ht="15.75" customHeight="1" x14ac:dyDescent="0.2">
      <c r="D81" s="2"/>
    </row>
    <row r="82" spans="4:4" ht="15.75" customHeight="1" x14ac:dyDescent="0.2">
      <c r="D82" s="2"/>
    </row>
    <row r="83" spans="4:4" ht="15.75" customHeight="1" x14ac:dyDescent="0.2">
      <c r="D83" s="2"/>
    </row>
    <row r="84" spans="4:4" ht="15.75" customHeight="1" x14ac:dyDescent="0.2">
      <c r="D84" s="2"/>
    </row>
    <row r="85" spans="4:4" ht="15.75" customHeight="1" x14ac:dyDescent="0.2">
      <c r="D85" s="2"/>
    </row>
    <row r="86" spans="4:4" ht="15.75" customHeight="1" x14ac:dyDescent="0.2">
      <c r="D86" s="2"/>
    </row>
    <row r="87" spans="4:4" ht="15.75" customHeight="1" x14ac:dyDescent="0.2">
      <c r="D87" s="2"/>
    </row>
    <row r="88" spans="4:4" ht="15.75" customHeight="1" x14ac:dyDescent="0.2">
      <c r="D88" s="2"/>
    </row>
    <row r="89" spans="4:4" ht="15.75" customHeight="1" x14ac:dyDescent="0.2">
      <c r="D89" s="2"/>
    </row>
    <row r="90" spans="4:4" ht="15.75" customHeight="1" x14ac:dyDescent="0.2">
      <c r="D90" s="2"/>
    </row>
    <row r="91" spans="4:4" ht="15.75" customHeight="1" x14ac:dyDescent="0.2">
      <c r="D91" s="2"/>
    </row>
    <row r="92" spans="4:4" ht="15.75" customHeight="1" x14ac:dyDescent="0.2">
      <c r="D92" s="2"/>
    </row>
    <row r="93" spans="4:4" ht="15.75" customHeight="1" x14ac:dyDescent="0.2">
      <c r="D93" s="2"/>
    </row>
    <row r="94" spans="4:4" ht="15.75" customHeight="1" x14ac:dyDescent="0.2">
      <c r="D94" s="2"/>
    </row>
    <row r="95" spans="4:4" ht="15.75" customHeight="1" x14ac:dyDescent="0.2">
      <c r="D95" s="2"/>
    </row>
    <row r="96" spans="4:4" ht="15.75" customHeight="1" x14ac:dyDescent="0.2">
      <c r="D96" s="2"/>
    </row>
    <row r="97" spans="4:4" ht="15.75" customHeight="1" x14ac:dyDescent="0.2">
      <c r="D97" s="2"/>
    </row>
    <row r="98" spans="4:4" ht="15.75" customHeight="1" x14ac:dyDescent="0.2">
      <c r="D98" s="2"/>
    </row>
    <row r="99" spans="4:4" ht="15.75" customHeight="1" x14ac:dyDescent="0.2">
      <c r="D99" s="2"/>
    </row>
    <row r="100" spans="4:4" ht="15.75" customHeight="1" x14ac:dyDescent="0.2">
      <c r="D100" s="2"/>
    </row>
    <row r="101" spans="4:4" ht="15.75" customHeight="1" x14ac:dyDescent="0.2">
      <c r="D101" s="2"/>
    </row>
    <row r="102" spans="4:4" ht="15.75" customHeight="1" x14ac:dyDescent="0.2">
      <c r="D102" s="2"/>
    </row>
    <row r="103" spans="4:4" ht="15.75" customHeight="1" x14ac:dyDescent="0.2">
      <c r="D103" s="2"/>
    </row>
    <row r="104" spans="4:4" ht="15.75" customHeight="1" x14ac:dyDescent="0.2">
      <c r="D104" s="2"/>
    </row>
    <row r="105" spans="4:4" ht="15.75" customHeight="1" x14ac:dyDescent="0.2">
      <c r="D105" s="2"/>
    </row>
    <row r="106" spans="4:4" ht="15.75" customHeight="1" x14ac:dyDescent="0.2">
      <c r="D106" s="2"/>
    </row>
    <row r="107" spans="4:4" ht="15.75" customHeight="1" x14ac:dyDescent="0.2">
      <c r="D107" s="2"/>
    </row>
    <row r="108" spans="4:4" ht="15.75" customHeight="1" x14ac:dyDescent="0.2">
      <c r="D108" s="2"/>
    </row>
    <row r="109" spans="4:4" ht="15.75" customHeight="1" x14ac:dyDescent="0.2">
      <c r="D109" s="2"/>
    </row>
    <row r="110" spans="4:4" ht="15.75" customHeight="1" x14ac:dyDescent="0.2">
      <c r="D110" s="2"/>
    </row>
    <row r="111" spans="4:4" ht="15.75" customHeight="1" x14ac:dyDescent="0.2">
      <c r="D111" s="2"/>
    </row>
    <row r="112" spans="4:4" ht="15.75" customHeight="1" x14ac:dyDescent="0.2">
      <c r="D112" s="2"/>
    </row>
    <row r="113" spans="4:4" ht="15.75" customHeight="1" x14ac:dyDescent="0.2">
      <c r="D113" s="2"/>
    </row>
    <row r="114" spans="4:4" ht="15.75" customHeight="1" x14ac:dyDescent="0.2">
      <c r="D114" s="2"/>
    </row>
    <row r="115" spans="4:4" ht="15.75" customHeight="1" x14ac:dyDescent="0.2">
      <c r="D115" s="2"/>
    </row>
    <row r="116" spans="4:4" ht="15.75" customHeight="1" x14ac:dyDescent="0.2">
      <c r="D116" s="2"/>
    </row>
    <row r="117" spans="4:4" ht="15.75" customHeight="1" x14ac:dyDescent="0.2">
      <c r="D117" s="2"/>
    </row>
    <row r="118" spans="4:4" ht="15.75" customHeight="1" x14ac:dyDescent="0.2">
      <c r="D118" s="2"/>
    </row>
    <row r="119" spans="4:4" ht="15.75" customHeight="1" x14ac:dyDescent="0.2">
      <c r="D119" s="2"/>
    </row>
    <row r="120" spans="4:4" ht="15.75" customHeight="1" x14ac:dyDescent="0.2">
      <c r="D120" s="2"/>
    </row>
    <row r="121" spans="4:4" ht="15.75" customHeight="1" x14ac:dyDescent="0.2">
      <c r="D121" s="2"/>
    </row>
    <row r="122" spans="4:4" ht="15.75" customHeight="1" x14ac:dyDescent="0.2">
      <c r="D122" s="2"/>
    </row>
    <row r="123" spans="4:4" ht="15.75" customHeight="1" x14ac:dyDescent="0.2">
      <c r="D123" s="2"/>
    </row>
    <row r="124" spans="4:4" ht="15.75" customHeight="1" x14ac:dyDescent="0.2">
      <c r="D124" s="2"/>
    </row>
    <row r="125" spans="4:4" ht="15.75" customHeight="1" x14ac:dyDescent="0.2">
      <c r="D125" s="2"/>
    </row>
    <row r="126" spans="4:4" ht="15.75" customHeight="1" x14ac:dyDescent="0.2">
      <c r="D126" s="2"/>
    </row>
    <row r="127" spans="4:4" ht="15.75" customHeight="1" x14ac:dyDescent="0.2">
      <c r="D127" s="2"/>
    </row>
    <row r="128" spans="4:4" ht="15.75" customHeight="1" x14ac:dyDescent="0.2">
      <c r="D128" s="2"/>
    </row>
    <row r="129" spans="4:4" ht="15.75" customHeight="1" x14ac:dyDescent="0.2">
      <c r="D129" s="2"/>
    </row>
    <row r="130" spans="4:4" ht="15.75" customHeight="1" x14ac:dyDescent="0.2">
      <c r="D130" s="2"/>
    </row>
    <row r="131" spans="4:4" ht="15.75" customHeight="1" x14ac:dyDescent="0.2">
      <c r="D131" s="2"/>
    </row>
    <row r="132" spans="4:4" ht="15.75" customHeight="1" x14ac:dyDescent="0.2">
      <c r="D132" s="2"/>
    </row>
    <row r="133" spans="4:4" ht="15.75" customHeight="1" x14ac:dyDescent="0.2">
      <c r="D133" s="2"/>
    </row>
    <row r="134" spans="4:4" ht="15.75" customHeight="1" x14ac:dyDescent="0.2">
      <c r="D134" s="2"/>
    </row>
    <row r="135" spans="4:4" ht="15.75" customHeight="1" x14ac:dyDescent="0.2">
      <c r="D135" s="2"/>
    </row>
    <row r="136" spans="4:4" ht="15.75" customHeight="1" x14ac:dyDescent="0.2">
      <c r="D136" s="2"/>
    </row>
    <row r="137" spans="4:4" ht="15.75" customHeight="1" x14ac:dyDescent="0.2">
      <c r="D137" s="2"/>
    </row>
    <row r="138" spans="4:4" ht="15.75" customHeight="1" x14ac:dyDescent="0.2">
      <c r="D138" s="2"/>
    </row>
    <row r="139" spans="4:4" ht="15.75" customHeight="1" x14ac:dyDescent="0.2">
      <c r="D139" s="2"/>
    </row>
    <row r="140" spans="4:4" ht="15.75" customHeight="1" x14ac:dyDescent="0.2">
      <c r="D140" s="2"/>
    </row>
    <row r="141" spans="4:4" ht="15.75" customHeight="1" x14ac:dyDescent="0.2">
      <c r="D141" s="2"/>
    </row>
    <row r="142" spans="4:4" ht="15.75" customHeight="1" x14ac:dyDescent="0.2">
      <c r="D142" s="2"/>
    </row>
    <row r="143" spans="4:4" ht="15.75" customHeight="1" x14ac:dyDescent="0.2">
      <c r="D143" s="2"/>
    </row>
    <row r="144" spans="4:4" ht="15.75" customHeight="1" x14ac:dyDescent="0.2">
      <c r="D144" s="2"/>
    </row>
    <row r="145" spans="4:4" ht="15.75" customHeight="1" x14ac:dyDescent="0.2">
      <c r="D145" s="2"/>
    </row>
    <row r="146" spans="4:4" ht="15.75" customHeight="1" x14ac:dyDescent="0.2">
      <c r="D146" s="2"/>
    </row>
    <row r="147" spans="4:4" ht="15.75" customHeight="1" x14ac:dyDescent="0.2">
      <c r="D147" s="2"/>
    </row>
    <row r="148" spans="4:4" ht="15.75" customHeight="1" x14ac:dyDescent="0.2">
      <c r="D148" s="2"/>
    </row>
    <row r="149" spans="4:4" ht="15.75" customHeight="1" x14ac:dyDescent="0.2">
      <c r="D149" s="2"/>
    </row>
    <row r="150" spans="4:4" ht="15.75" customHeight="1" x14ac:dyDescent="0.2">
      <c r="D150" s="2"/>
    </row>
    <row r="151" spans="4:4" ht="15.75" customHeight="1" x14ac:dyDescent="0.2">
      <c r="D151" s="2"/>
    </row>
    <row r="152" spans="4:4" ht="15.75" customHeight="1" x14ac:dyDescent="0.2">
      <c r="D152" s="2"/>
    </row>
    <row r="153" spans="4:4" ht="15.75" customHeight="1" x14ac:dyDescent="0.2">
      <c r="D153" s="2"/>
    </row>
    <row r="154" spans="4:4" ht="15.75" customHeight="1" x14ac:dyDescent="0.2">
      <c r="D154" s="2"/>
    </row>
    <row r="155" spans="4:4" ht="15.75" customHeight="1" x14ac:dyDescent="0.2">
      <c r="D155" s="2"/>
    </row>
    <row r="156" spans="4:4" ht="15.75" customHeight="1" x14ac:dyDescent="0.2">
      <c r="D156" s="2"/>
    </row>
    <row r="157" spans="4:4" ht="15.75" customHeight="1" x14ac:dyDescent="0.2">
      <c r="D157" s="2"/>
    </row>
    <row r="158" spans="4:4" ht="15.75" customHeight="1" x14ac:dyDescent="0.2">
      <c r="D158" s="2"/>
    </row>
    <row r="159" spans="4:4" ht="15.75" customHeight="1" x14ac:dyDescent="0.2">
      <c r="D159" s="2"/>
    </row>
    <row r="160" spans="4:4" ht="15.75" customHeight="1" x14ac:dyDescent="0.2">
      <c r="D160" s="2"/>
    </row>
    <row r="161" spans="4:4" ht="15.75" customHeight="1" x14ac:dyDescent="0.2">
      <c r="D161" s="2"/>
    </row>
    <row r="162" spans="4:4" ht="15.75" customHeight="1" x14ac:dyDescent="0.2">
      <c r="D162" s="2"/>
    </row>
    <row r="163" spans="4:4" ht="15.75" customHeight="1" x14ac:dyDescent="0.2">
      <c r="D163" s="2"/>
    </row>
    <row r="164" spans="4:4" ht="15.75" customHeight="1" x14ac:dyDescent="0.2">
      <c r="D164" s="2"/>
    </row>
    <row r="165" spans="4:4" ht="15.75" customHeight="1" x14ac:dyDescent="0.2">
      <c r="D165" s="2"/>
    </row>
    <row r="166" spans="4:4" ht="15.75" customHeight="1" x14ac:dyDescent="0.2">
      <c r="D166" s="2"/>
    </row>
    <row r="167" spans="4:4" ht="15.75" customHeight="1" x14ac:dyDescent="0.2">
      <c r="D167" s="2"/>
    </row>
    <row r="168" spans="4:4" ht="15.75" customHeight="1" x14ac:dyDescent="0.2">
      <c r="D168" s="2"/>
    </row>
    <row r="169" spans="4:4" ht="15.75" customHeight="1" x14ac:dyDescent="0.2">
      <c r="D169" s="2"/>
    </row>
    <row r="170" spans="4:4" ht="15.75" customHeight="1" x14ac:dyDescent="0.2">
      <c r="D170" s="2"/>
    </row>
    <row r="171" spans="4:4" ht="15.75" customHeight="1" x14ac:dyDescent="0.2">
      <c r="D171" s="2"/>
    </row>
    <row r="172" spans="4:4" ht="15.75" customHeight="1" x14ac:dyDescent="0.2">
      <c r="D172" s="2"/>
    </row>
    <row r="173" spans="4:4" ht="15.75" customHeight="1" x14ac:dyDescent="0.2">
      <c r="D173" s="2"/>
    </row>
    <row r="174" spans="4:4" ht="15.75" customHeight="1" x14ac:dyDescent="0.2">
      <c r="D174" s="2"/>
    </row>
    <row r="175" spans="4:4" ht="15.75" customHeight="1" x14ac:dyDescent="0.2">
      <c r="D175" s="2"/>
    </row>
    <row r="176" spans="4:4" ht="15.75" customHeight="1" x14ac:dyDescent="0.2">
      <c r="D176" s="2"/>
    </row>
    <row r="177" spans="4:4" ht="15.75" customHeight="1" x14ac:dyDescent="0.2">
      <c r="D177" s="2"/>
    </row>
    <row r="178" spans="4:4" ht="15.75" customHeight="1" x14ac:dyDescent="0.2">
      <c r="D178" s="2"/>
    </row>
    <row r="179" spans="4:4" ht="15.75" customHeight="1" x14ac:dyDescent="0.2">
      <c r="D179" s="2"/>
    </row>
    <row r="180" spans="4:4" ht="15.75" customHeight="1" x14ac:dyDescent="0.2">
      <c r="D180" s="2"/>
    </row>
    <row r="181" spans="4:4" ht="15.75" customHeight="1" x14ac:dyDescent="0.2">
      <c r="D181" s="2"/>
    </row>
    <row r="182" spans="4:4" ht="15.75" customHeight="1" x14ac:dyDescent="0.2">
      <c r="D182" s="2"/>
    </row>
    <row r="183" spans="4:4" ht="15.75" customHeight="1" x14ac:dyDescent="0.2">
      <c r="D183" s="2"/>
    </row>
    <row r="184" spans="4:4" ht="15.75" customHeight="1" x14ac:dyDescent="0.2">
      <c r="D184" s="2"/>
    </row>
    <row r="185" spans="4:4" ht="15.75" customHeight="1" x14ac:dyDescent="0.2">
      <c r="D185" s="2"/>
    </row>
    <row r="186" spans="4:4" ht="15.75" customHeight="1" x14ac:dyDescent="0.2">
      <c r="D186" s="2"/>
    </row>
    <row r="187" spans="4:4" ht="15.75" customHeight="1" x14ac:dyDescent="0.2">
      <c r="D187" s="2"/>
    </row>
    <row r="188" spans="4:4" ht="15.75" customHeight="1" x14ac:dyDescent="0.2">
      <c r="D188" s="2"/>
    </row>
    <row r="189" spans="4:4" ht="15.75" customHeight="1" x14ac:dyDescent="0.2">
      <c r="D189" s="2"/>
    </row>
    <row r="190" spans="4:4" ht="15.75" customHeight="1" x14ac:dyDescent="0.2">
      <c r="D190" s="2"/>
    </row>
    <row r="191" spans="4:4" ht="15.75" customHeight="1" x14ac:dyDescent="0.2">
      <c r="D191" s="2"/>
    </row>
    <row r="192" spans="4:4" ht="15.75" customHeight="1" x14ac:dyDescent="0.2">
      <c r="D192" s="2"/>
    </row>
    <row r="193" spans="4:4" ht="15.75" customHeight="1" x14ac:dyDescent="0.2">
      <c r="D193" s="2"/>
    </row>
    <row r="194" spans="4:4" ht="15.75" customHeight="1" x14ac:dyDescent="0.2">
      <c r="D194" s="2"/>
    </row>
    <row r="195" spans="4:4" ht="15.75" customHeight="1" x14ac:dyDescent="0.2">
      <c r="D195" s="2"/>
    </row>
    <row r="196" spans="4:4" ht="15.75" customHeight="1" x14ac:dyDescent="0.2">
      <c r="D196" s="2"/>
    </row>
    <row r="197" spans="4:4" ht="15.75" customHeight="1" x14ac:dyDescent="0.2">
      <c r="D197" s="2"/>
    </row>
    <row r="198" spans="4:4" ht="15.75" customHeight="1" x14ac:dyDescent="0.2">
      <c r="D198" s="2"/>
    </row>
    <row r="199" spans="4:4" ht="15.75" customHeight="1" x14ac:dyDescent="0.2">
      <c r="D199" s="2"/>
    </row>
    <row r="200" spans="4:4" ht="15.75" customHeight="1" x14ac:dyDescent="0.2">
      <c r="D200" s="2"/>
    </row>
    <row r="201" spans="4:4" ht="15.75" customHeight="1" x14ac:dyDescent="0.2">
      <c r="D201" s="2"/>
    </row>
    <row r="202" spans="4:4" ht="15.75" customHeight="1" x14ac:dyDescent="0.2">
      <c r="D202" s="2"/>
    </row>
    <row r="203" spans="4:4" ht="15.75" customHeight="1" x14ac:dyDescent="0.2">
      <c r="D203" s="2"/>
    </row>
    <row r="204" spans="4:4" ht="15.75" customHeight="1" x14ac:dyDescent="0.2">
      <c r="D204" s="2"/>
    </row>
    <row r="205" spans="4:4" ht="15.75" customHeight="1" x14ac:dyDescent="0.2">
      <c r="D205" s="2"/>
    </row>
    <row r="206" spans="4:4" ht="15.75" customHeight="1" x14ac:dyDescent="0.2">
      <c r="D206" s="2"/>
    </row>
    <row r="207" spans="4:4" ht="15.75" customHeight="1" x14ac:dyDescent="0.2">
      <c r="D207" s="2"/>
    </row>
    <row r="208" spans="4:4" ht="15.75" customHeight="1" x14ac:dyDescent="0.2">
      <c r="D208" s="2"/>
    </row>
    <row r="209" spans="4:4" ht="15.75" customHeight="1" x14ac:dyDescent="0.2">
      <c r="D209" s="2"/>
    </row>
    <row r="210" spans="4:4" ht="15.75" customHeight="1" x14ac:dyDescent="0.2">
      <c r="D210" s="2"/>
    </row>
    <row r="211" spans="4:4" ht="15.75" customHeight="1" x14ac:dyDescent="0.2">
      <c r="D211" s="2"/>
    </row>
    <row r="212" spans="4:4" ht="15.75" customHeight="1" x14ac:dyDescent="0.2">
      <c r="D212" s="2"/>
    </row>
    <row r="213" spans="4:4" ht="15.75" customHeight="1" x14ac:dyDescent="0.2">
      <c r="D213" s="2"/>
    </row>
    <row r="214" spans="4:4" ht="15.75" customHeight="1" x14ac:dyDescent="0.2">
      <c r="D214" s="2"/>
    </row>
    <row r="215" spans="4:4" ht="15.75" customHeight="1" x14ac:dyDescent="0.2">
      <c r="D215" s="2"/>
    </row>
    <row r="216" spans="4:4" ht="15.75" customHeight="1" x14ac:dyDescent="0.2">
      <c r="D216" s="2"/>
    </row>
    <row r="217" spans="4:4" ht="15.75" customHeight="1" x14ac:dyDescent="0.2">
      <c r="D217" s="2"/>
    </row>
    <row r="218" spans="4:4" ht="15.75" customHeight="1" x14ac:dyDescent="0.2">
      <c r="D218" s="2"/>
    </row>
    <row r="219" spans="4:4" ht="15.75" customHeight="1" x14ac:dyDescent="0.2">
      <c r="D219" s="2"/>
    </row>
    <row r="220" spans="4:4" ht="15.75" customHeight="1" x14ac:dyDescent="0.2">
      <c r="D220" s="2"/>
    </row>
    <row r="221" spans="4:4" ht="15.75" customHeight="1" x14ac:dyDescent="0.2">
      <c r="D221" s="2"/>
    </row>
    <row r="222" spans="4:4" ht="15.75" customHeight="1" x14ac:dyDescent="0.2">
      <c r="D222" s="2"/>
    </row>
    <row r="223" spans="4:4" ht="15.75" customHeight="1" x14ac:dyDescent="0.2">
      <c r="D223" s="2"/>
    </row>
    <row r="224" spans="4:4" ht="15.75" customHeight="1" x14ac:dyDescent="0.2">
      <c r="D224" s="2"/>
    </row>
    <row r="225" spans="4:4" ht="15.75" customHeight="1" x14ac:dyDescent="0.2">
      <c r="D225" s="2"/>
    </row>
    <row r="226" spans="4:4" ht="15.75" customHeight="1" x14ac:dyDescent="0.2">
      <c r="D226" s="2"/>
    </row>
    <row r="227" spans="4:4" ht="15.75" customHeight="1" x14ac:dyDescent="0.2">
      <c r="D227" s="2"/>
    </row>
    <row r="228" spans="4:4" ht="15.75" customHeight="1" x14ac:dyDescent="0.2">
      <c r="D228" s="2"/>
    </row>
    <row r="229" spans="4:4" ht="15.75" customHeight="1" x14ac:dyDescent="0.2">
      <c r="D229" s="2"/>
    </row>
    <row r="230" spans="4:4" ht="15.75" customHeight="1" x14ac:dyDescent="0.2">
      <c r="D230" s="2"/>
    </row>
    <row r="231" spans="4:4" ht="15.75" customHeight="1" x14ac:dyDescent="0.2">
      <c r="D231" s="2"/>
    </row>
    <row r="232" spans="4:4" ht="15.75" customHeight="1" x14ac:dyDescent="0.2">
      <c r="D232" s="2"/>
    </row>
    <row r="233" spans="4:4" ht="15.75" customHeight="1" x14ac:dyDescent="0.2">
      <c r="D233" s="2"/>
    </row>
    <row r="234" spans="4:4" ht="15.75" customHeight="1" x14ac:dyDescent="0.2">
      <c r="D234" s="2"/>
    </row>
    <row r="235" spans="4:4" ht="15.75" customHeight="1" x14ac:dyDescent="0.2">
      <c r="D235" s="2"/>
    </row>
    <row r="236" spans="4:4" ht="15.75" customHeight="1" x14ac:dyDescent="0.2">
      <c r="D236" s="2"/>
    </row>
    <row r="237" spans="4:4" ht="15.75" customHeight="1" x14ac:dyDescent="0.2">
      <c r="D237" s="2"/>
    </row>
    <row r="238" spans="4:4" ht="15.75" customHeight="1" x14ac:dyDescent="0.2">
      <c r="D238" s="2"/>
    </row>
    <row r="239" spans="4:4" ht="15.75" customHeight="1" x14ac:dyDescent="0.2">
      <c r="D239" s="2"/>
    </row>
    <row r="240" spans="4:4" ht="15.75" customHeight="1" x14ac:dyDescent="0.2">
      <c r="D240" s="2"/>
    </row>
    <row r="241" spans="4:4" ht="15.75" customHeight="1" x14ac:dyDescent="0.2">
      <c r="D241" s="2"/>
    </row>
    <row r="242" spans="4:4" ht="15.75" customHeight="1" x14ac:dyDescent="0.2">
      <c r="D242" s="2"/>
    </row>
    <row r="243" spans="4:4" ht="15.75" customHeight="1" x14ac:dyDescent="0.2">
      <c r="D243" s="2"/>
    </row>
    <row r="244" spans="4:4" ht="15.75" customHeight="1" x14ac:dyDescent="0.2">
      <c r="D244" s="2"/>
    </row>
    <row r="245" spans="4:4" ht="15.75" customHeight="1" x14ac:dyDescent="0.2">
      <c r="D245" s="2"/>
    </row>
    <row r="246" spans="4:4" ht="15.75" customHeight="1" x14ac:dyDescent="0.2">
      <c r="D246" s="2"/>
    </row>
    <row r="247" spans="4:4" ht="15.75" customHeight="1" x14ac:dyDescent="0.2">
      <c r="D247" s="2"/>
    </row>
    <row r="248" spans="4:4" ht="15.75" customHeight="1" x14ac:dyDescent="0.2">
      <c r="D248" s="2"/>
    </row>
    <row r="249" spans="4:4" ht="15.75" customHeight="1" x14ac:dyDescent="0.2">
      <c r="D249" s="2"/>
    </row>
    <row r="250" spans="4:4" ht="15.75" customHeight="1" x14ac:dyDescent="0.2">
      <c r="D250" s="2"/>
    </row>
    <row r="251" spans="4:4" ht="15.75" customHeight="1" x14ac:dyDescent="0.2">
      <c r="D251" s="2"/>
    </row>
    <row r="252" spans="4:4" ht="15.75" customHeight="1" x14ac:dyDescent="0.2">
      <c r="D252" s="2"/>
    </row>
    <row r="253" spans="4:4" ht="15.75" customHeight="1" x14ac:dyDescent="0.2">
      <c r="D253" s="2"/>
    </row>
    <row r="254" spans="4:4" ht="15.75" customHeight="1" x14ac:dyDescent="0.2">
      <c r="D254" s="2"/>
    </row>
    <row r="255" spans="4:4" ht="15.75" customHeight="1" x14ac:dyDescent="0.2">
      <c r="D255" s="2"/>
    </row>
    <row r="256" spans="4:4" ht="15.75" customHeight="1" x14ac:dyDescent="0.2">
      <c r="D256" s="2"/>
    </row>
    <row r="257" spans="4:4" ht="15.75" customHeight="1" x14ac:dyDescent="0.2">
      <c r="D257" s="2"/>
    </row>
    <row r="258" spans="4:4" ht="15.75" customHeight="1" x14ac:dyDescent="0.2">
      <c r="D258" s="2"/>
    </row>
    <row r="259" spans="4:4" ht="15.75" customHeight="1" x14ac:dyDescent="0.2">
      <c r="D259" s="2"/>
    </row>
    <row r="260" spans="4:4" ht="15.75" customHeight="1" x14ac:dyDescent="0.2">
      <c r="D260" s="2"/>
    </row>
    <row r="261" spans="4:4" ht="15.75" customHeight="1" x14ac:dyDescent="0.2">
      <c r="D261" s="2"/>
    </row>
  </sheetData>
  <autoFilter ref="B2:N2" xr:uid="{00000000-0009-0000-0000-000000000000}">
    <sortState xmlns:xlrd2="http://schemas.microsoft.com/office/spreadsheetml/2017/richdata2" ref="B4:N40">
      <sortCondition ref="B2"/>
    </sortState>
  </autoFilter>
  <dataConsolidate/>
  <mergeCells count="9">
    <mergeCell ref="N1:N2"/>
    <mergeCell ref="B1:B2"/>
    <mergeCell ref="D1:J1"/>
    <mergeCell ref="A1:A2"/>
    <mergeCell ref="A44:B44"/>
    <mergeCell ref="C1:C2"/>
    <mergeCell ref="M1:M2"/>
    <mergeCell ref="L1:L2"/>
    <mergeCell ref="K1:K2"/>
  </mergeCells>
  <phoneticPr fontId="2" type="noConversion"/>
  <conditionalFormatting sqref="C44">
    <cfRule type="expression" dxfId="1" priority="1">
      <formula>" =COUNTIFS(B3:B40,""영업"")"</formula>
    </cfRule>
    <cfRule type="expression" dxfId="0" priority="2">
      <formula>" =""영업 ""&amp;COUNTIFS(B3:B40,""영업"")&amp;""개"""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유형2_설문조사 응답(4.24~5.24)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아시테지</dc:creator>
  <cp:lastModifiedBy>아시테지</cp:lastModifiedBy>
  <cp:lastPrinted>2020-06-17T07:00:37Z</cp:lastPrinted>
  <dcterms:created xsi:type="dcterms:W3CDTF">2020-05-06T09:22:43Z</dcterms:created>
  <dcterms:modified xsi:type="dcterms:W3CDTF">2020-06-18T03:28:28Z</dcterms:modified>
</cp:coreProperties>
</file>